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20" windowWidth="14115" windowHeight="5955"/>
  </bookViews>
  <sheets>
    <sheet name="Hores SEMI" sheetId="3" r:id="rId1"/>
  </sheets>
  <calcPr calcId="145621"/>
</workbook>
</file>

<file path=xl/calcChain.xml><?xml version="1.0" encoding="utf-8"?>
<calcChain xmlns="http://schemas.openxmlformats.org/spreadsheetml/2006/main">
  <c r="V29" i="3" l="1"/>
  <c r="G29" i="3"/>
  <c r="L28" i="3"/>
  <c r="Q28" i="3" s="1"/>
  <c r="K28" i="3"/>
  <c r="P28" i="3" s="1"/>
  <c r="T28" i="3" s="1"/>
  <c r="U28" i="3" s="1"/>
  <c r="L27" i="3"/>
  <c r="Q27" i="3" s="1"/>
  <c r="K27" i="3"/>
  <c r="P27" i="3" s="1"/>
  <c r="L26" i="3"/>
  <c r="Q26" i="3" s="1"/>
  <c r="K26" i="3"/>
  <c r="P26" i="3" s="1"/>
  <c r="L25" i="3"/>
  <c r="Q25" i="3" s="1"/>
  <c r="K25" i="3"/>
  <c r="P25" i="3" s="1"/>
  <c r="L24" i="3"/>
  <c r="Q24" i="3" s="1"/>
  <c r="K24" i="3"/>
  <c r="P24" i="3" s="1"/>
  <c r="T24" i="3" s="1"/>
  <c r="U24" i="3" s="1"/>
  <c r="Q23" i="3"/>
  <c r="L23" i="3"/>
  <c r="K23" i="3"/>
  <c r="P23" i="3" s="1"/>
  <c r="V13" i="3"/>
  <c r="G13" i="3"/>
  <c r="L12" i="3"/>
  <c r="Q12" i="3" s="1"/>
  <c r="K12" i="3"/>
  <c r="P12" i="3" s="1"/>
  <c r="L11" i="3"/>
  <c r="Q11" i="3" s="1"/>
  <c r="K11" i="3"/>
  <c r="P11" i="3" s="1"/>
  <c r="L10" i="3"/>
  <c r="Q10" i="3" s="1"/>
  <c r="K10" i="3"/>
  <c r="P10" i="3" s="1"/>
  <c r="L9" i="3"/>
  <c r="Q9" i="3" s="1"/>
  <c r="K9" i="3"/>
  <c r="P9" i="3" s="1"/>
  <c r="L8" i="3"/>
  <c r="Q8" i="3" s="1"/>
  <c r="K8" i="3"/>
  <c r="P8" i="3" s="1"/>
  <c r="L7" i="3"/>
  <c r="Q7" i="3" s="1"/>
  <c r="K7" i="3"/>
  <c r="P7" i="3" s="1"/>
  <c r="L6" i="3"/>
  <c r="Q6" i="3" s="1"/>
  <c r="K6" i="3"/>
  <c r="P6" i="3" s="1"/>
  <c r="T8" i="3" l="1"/>
  <c r="U8" i="3" s="1"/>
  <c r="L29" i="3"/>
  <c r="L32" i="3" s="1"/>
  <c r="T25" i="3"/>
  <c r="U25" i="3" s="1"/>
  <c r="G39" i="3"/>
  <c r="T27" i="3"/>
  <c r="U27" i="3" s="1"/>
  <c r="Q29" i="3"/>
  <c r="Q32" i="3" s="1"/>
  <c r="T12" i="3"/>
  <c r="U12" i="3" s="1"/>
  <c r="T10" i="3"/>
  <c r="U10" i="3" s="1"/>
  <c r="P13" i="3"/>
  <c r="T6" i="3"/>
  <c r="T7" i="3"/>
  <c r="U7" i="3" s="1"/>
  <c r="T11" i="3"/>
  <c r="U11" i="3" s="1"/>
  <c r="Q13" i="3"/>
  <c r="Q16" i="3" s="1"/>
  <c r="T26" i="3"/>
  <c r="U26" i="3" s="1"/>
  <c r="T9" i="3"/>
  <c r="U9" i="3" s="1"/>
  <c r="P29" i="3"/>
  <c r="T23" i="3"/>
  <c r="K13" i="3"/>
  <c r="L13" i="3"/>
  <c r="L16" i="3" s="1"/>
  <c r="K29" i="3"/>
  <c r="U13" i="3" l="1"/>
  <c r="M13" i="3"/>
  <c r="M16" i="3" s="1"/>
  <c r="M18" i="3" s="1"/>
  <c r="K16" i="3"/>
  <c r="T13" i="3"/>
  <c r="U6" i="3"/>
  <c r="U23" i="3"/>
  <c r="U29" i="3" s="1"/>
  <c r="T29" i="3"/>
  <c r="R13" i="3"/>
  <c r="R16" i="3" s="1"/>
  <c r="R18" i="3" s="1"/>
  <c r="P16" i="3"/>
  <c r="K32" i="3"/>
  <c r="M29" i="3"/>
  <c r="M32" i="3" s="1"/>
  <c r="M34" i="3" s="1"/>
  <c r="R29" i="3"/>
  <c r="R32" i="3" s="1"/>
  <c r="R34" i="3" s="1"/>
  <c r="P32" i="3"/>
</calcChain>
</file>

<file path=xl/sharedStrings.xml><?xml version="1.0" encoding="utf-8"?>
<sst xmlns="http://schemas.openxmlformats.org/spreadsheetml/2006/main" count="123" uniqueCount="57">
  <si>
    <t>MUOCV</t>
  </si>
  <si>
    <t>Obl.</t>
  </si>
  <si>
    <t>OC</t>
  </si>
  <si>
    <t>370701</t>
  </si>
  <si>
    <t>Clínica especialitzada</t>
  </si>
  <si>
    <t>370702</t>
  </si>
  <si>
    <t>Tècniques i aspectes optomètrics de la cirurgia ocular.</t>
  </si>
  <si>
    <t>MIV</t>
  </si>
  <si>
    <t>370703</t>
  </si>
  <si>
    <t>Óptica e Instrumentación Avanzadas para la atención visual</t>
  </si>
  <si>
    <t>727/731</t>
  </si>
  <si>
    <t>370704</t>
  </si>
  <si>
    <t>Mètodes de recerca</t>
  </si>
  <si>
    <t>731</t>
  </si>
  <si>
    <t>CCVB</t>
  </si>
  <si>
    <t>370705</t>
  </si>
  <si>
    <t xml:space="preserve">Patologia ocular i tractaments </t>
  </si>
  <si>
    <t>370706</t>
  </si>
  <si>
    <t>Farmacovigilància ocular.</t>
  </si>
  <si>
    <t>370707</t>
  </si>
  <si>
    <t>Mecanismos neurofisiológicos y modelos avanzados de la visión</t>
  </si>
  <si>
    <t>Opt</t>
  </si>
  <si>
    <t>Control de miopia i ortoqueratologia nocturna</t>
  </si>
  <si>
    <t>Qualitat òptica ocular</t>
  </si>
  <si>
    <t>Atenció global a la discapacitat visual</t>
  </si>
  <si>
    <t>Tècniques d'imatge en salut visual</t>
  </si>
  <si>
    <t>Procediments d'optometria neurocognitiva per a l'èxit escolar</t>
  </si>
  <si>
    <t>713</t>
  </si>
  <si>
    <t>Biointerfases</t>
  </si>
  <si>
    <t>ECTS</t>
  </si>
  <si>
    <t>Assignatura</t>
  </si>
  <si>
    <t>370708</t>
  </si>
  <si>
    <t>Treball Final de Màster</t>
  </si>
  <si>
    <t>UB</t>
  </si>
  <si>
    <t>Nom Estudi</t>
  </si>
  <si>
    <t>Tipus</t>
  </si>
  <si>
    <t>Matèria</t>
  </si>
  <si>
    <t>Codi</t>
  </si>
  <si>
    <t>Grup M</t>
  </si>
  <si>
    <t>Grup P</t>
  </si>
  <si>
    <t>Hores</t>
  </si>
  <si>
    <t>Setmanes</t>
  </si>
  <si>
    <t>Hores/set</t>
  </si>
  <si>
    <t>Hores/ECTS</t>
  </si>
  <si>
    <t>TOTAL (QT)</t>
  </si>
  <si>
    <t>TOTAL (QP)</t>
  </si>
  <si>
    <t>TOTAL MOCV</t>
  </si>
  <si>
    <t>Dies/set</t>
  </si>
  <si>
    <t>Hores/dia</t>
  </si>
  <si>
    <t>PRESENCIAL</t>
  </si>
  <si>
    <t>SEMIPRESENCIAL</t>
  </si>
  <si>
    <t>100% Teoria i Pràctiques</t>
  </si>
  <si>
    <t>33% Teoria i 100% Pràctiques</t>
  </si>
  <si>
    <t>Totals</t>
  </si>
  <si>
    <t>h/setmana</t>
  </si>
  <si>
    <t>Càlcul</t>
  </si>
  <si>
    <t>Arrodoniment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</si>
</sst>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49" fontId="2" fillId="0" borderId="1" xfId="3" applyNumberFormat="1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2" fillId="3" borderId="1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0" fontId="2" fillId="6" borderId="1" xfId="3" applyFont="1" applyFill="1" applyBorder="1" applyAlignment="1">
      <alignment horizontal="center" wrapText="1"/>
    </xf>
    <xf numFmtId="0" fontId="2" fillId="2" borderId="1" xfId="3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4" borderId="1" xfId="3" applyFont="1" applyFill="1" applyBorder="1" applyAlignment="1">
      <alignment wrapText="1"/>
    </xf>
    <xf numFmtId="0" fontId="3" fillId="4" borderId="0" xfId="5" applyFont="1" applyFill="1"/>
    <xf numFmtId="165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2" fillId="0" borderId="0" xfId="3" applyNumberFormat="1" applyFont="1" applyFill="1" applyBorder="1" applyAlignment="1">
      <alignment horizontal="center" wrapText="1"/>
    </xf>
    <xf numFmtId="0" fontId="2" fillId="0" borderId="0" xfId="3" applyFont="1" applyFill="1" applyBorder="1" applyAlignment="1">
      <alignment horizontal="center" wrapText="1"/>
    </xf>
    <xf numFmtId="0" fontId="2" fillId="0" borderId="0" xfId="3" applyFont="1" applyFill="1" applyBorder="1" applyAlignment="1">
      <alignment wrapText="1"/>
    </xf>
    <xf numFmtId="165" fontId="2" fillId="0" borderId="0" xfId="3" applyNumberFormat="1" applyFont="1" applyFill="1" applyBorder="1" applyAlignment="1">
      <alignment horizontal="center" wrapText="1"/>
    </xf>
    <xf numFmtId="165" fontId="4" fillId="0" borderId="0" xfId="0" applyNumberFormat="1" applyFont="1" applyBorder="1" applyAlignment="1">
      <alignment horizontal="center"/>
    </xf>
    <xf numFmtId="0" fontId="7" fillId="0" borderId="0" xfId="3" applyFont="1" applyFill="1" applyBorder="1" applyAlignment="1">
      <alignment horizontal="right" wrapText="1"/>
    </xf>
    <xf numFmtId="165" fontId="5" fillId="5" borderId="2" xfId="0" applyNumberFormat="1" applyFont="1" applyFill="1" applyBorder="1" applyAlignment="1">
      <alignment horizontal="center"/>
    </xf>
    <xf numFmtId="165" fontId="7" fillId="0" borderId="4" xfId="3" applyNumberFormat="1" applyFont="1" applyFill="1" applyBorder="1" applyAlignment="1">
      <alignment horizontal="center"/>
    </xf>
    <xf numFmtId="165" fontId="7" fillId="0" borderId="2" xfId="3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>
      <alignment horizontal="center"/>
    </xf>
    <xf numFmtId="165" fontId="3" fillId="0" borderId="1" xfId="3" applyNumberFormat="1" applyFont="1" applyFill="1" applyBorder="1" applyAlignment="1">
      <alignment horizontal="center"/>
    </xf>
    <xf numFmtId="165" fontId="2" fillId="0" borderId="0" xfId="3" applyNumberFormat="1" applyFont="1" applyFill="1" applyBorder="1" applyAlignment="1">
      <alignment horizontal="center"/>
    </xf>
    <xf numFmtId="0" fontId="4" fillId="0" borderId="0" xfId="0" applyFont="1" applyBorder="1"/>
    <xf numFmtId="165" fontId="5" fillId="0" borderId="0" xfId="0" applyNumberFormat="1" applyFont="1" applyBorder="1" applyAlignment="1">
      <alignment horizontal="center"/>
    </xf>
    <xf numFmtId="165" fontId="7" fillId="0" borderId="0" xfId="3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2" fillId="0" borderId="5" xfId="3" applyFont="1" applyFill="1" applyBorder="1" applyAlignment="1">
      <alignment wrapText="1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5" fontId="8" fillId="0" borderId="2" xfId="0" applyNumberFormat="1" applyFont="1" applyFill="1" applyBorder="1" applyAlignment="1">
      <alignment horizontal="center"/>
    </xf>
    <xf numFmtId="1" fontId="8" fillId="7" borderId="2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6" fillId="0" borderId="3" xfId="0" applyFont="1" applyBorder="1"/>
    <xf numFmtId="0" fontId="6" fillId="0" borderId="7" xfId="0" applyFont="1" applyBorder="1"/>
    <xf numFmtId="0" fontId="6" fillId="0" borderId="14" xfId="0" applyFont="1" applyBorder="1"/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0" fontId="0" fillId="0" borderId="3" xfId="0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6">
    <cellStyle name="Millares 2" xfId="2"/>
    <cellStyle name="Millares 3" xfId="4"/>
    <cellStyle name="Normal" xfId="0" builtinId="0"/>
    <cellStyle name="Normal 2" xfId="1"/>
    <cellStyle name="Normal 3" xfId="5"/>
    <cellStyle name="Normal_ED" xfId="3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tabSelected="1" topLeftCell="C1" workbookViewId="0">
      <selection activeCell="X13" sqref="X13"/>
    </sheetView>
  </sheetViews>
  <sheetFormatPr baseColWidth="10" defaultRowHeight="15" x14ac:dyDescent="0.25"/>
  <cols>
    <col min="1" max="1" width="7.5703125" bestFit="1" customWidth="1"/>
    <col min="2" max="2" width="11.140625" bestFit="1" customWidth="1"/>
    <col min="3" max="3" width="5.85546875" bestFit="1" customWidth="1"/>
    <col min="4" max="4" width="7.85546875" bestFit="1" customWidth="1"/>
    <col min="5" max="5" width="7" bestFit="1" customWidth="1"/>
    <col min="6" max="6" width="55.140625" bestFit="1" customWidth="1"/>
    <col min="7" max="7" width="5.85546875" bestFit="1" customWidth="1"/>
    <col min="8" max="8" width="7.5703125" customWidth="1"/>
    <col min="9" max="9" width="7.28515625" bestFit="1" customWidth="1"/>
    <col min="10" max="10" width="10" bestFit="1" customWidth="1"/>
    <col min="11" max="11" width="7.5703125" bestFit="1" customWidth="1"/>
    <col min="12" max="12" width="7.28515625" bestFit="1" customWidth="1"/>
    <col min="13" max="13" width="6.140625" bestFit="1" customWidth="1"/>
    <col min="14" max="14" width="7.42578125" customWidth="1"/>
    <col min="15" max="15" width="10" bestFit="1" customWidth="1"/>
    <col min="16" max="16" width="7.5703125" bestFit="1" customWidth="1"/>
    <col min="17" max="17" width="7.28515625" bestFit="1" customWidth="1"/>
    <col min="18" max="18" width="5.5703125" bestFit="1" customWidth="1"/>
    <col min="19" max="19" width="6.7109375" customWidth="1"/>
    <col min="20" max="21" width="6.28515625" bestFit="1" customWidth="1"/>
    <col min="22" max="22" width="13.5703125" bestFit="1" customWidth="1"/>
  </cols>
  <sheetData>
    <row r="1" spans="1:22" x14ac:dyDescent="0.25">
      <c r="J1" s="53" t="s">
        <v>49</v>
      </c>
      <c r="K1" s="54"/>
      <c r="L1" s="54"/>
      <c r="M1" s="55"/>
      <c r="O1" s="53" t="s">
        <v>50</v>
      </c>
      <c r="P1" s="54"/>
      <c r="Q1" s="54"/>
      <c r="R1" s="54"/>
      <c r="S1" s="54"/>
      <c r="T1" s="54"/>
      <c r="U1" s="54"/>
      <c r="V1" s="55"/>
    </row>
    <row r="2" spans="1:22" ht="15.75" thickBot="1" x14ac:dyDescent="0.3">
      <c r="J2" s="56" t="s">
        <v>51</v>
      </c>
      <c r="K2" s="57"/>
      <c r="L2" s="57"/>
      <c r="M2" s="58"/>
      <c r="O2" s="56" t="s">
        <v>52</v>
      </c>
      <c r="P2" s="57"/>
      <c r="Q2" s="57"/>
      <c r="R2" s="57"/>
      <c r="S2" s="57"/>
      <c r="T2" s="57"/>
      <c r="U2" s="57"/>
      <c r="V2" s="58"/>
    </row>
    <row r="3" spans="1:22" x14ac:dyDescent="0.25">
      <c r="J3" s="47"/>
      <c r="K3" s="47"/>
      <c r="L3" s="47"/>
      <c r="M3" s="47"/>
      <c r="O3" s="47"/>
      <c r="P3" s="47"/>
      <c r="Q3" s="47"/>
      <c r="R3" s="47"/>
      <c r="T3" s="60" t="s">
        <v>40</v>
      </c>
      <c r="U3" s="61"/>
      <c r="V3" s="61"/>
    </row>
    <row r="4" spans="1:22" x14ac:dyDescent="0.25">
      <c r="A4" s="8"/>
      <c r="B4" s="8"/>
      <c r="C4" s="8"/>
      <c r="D4" s="8"/>
      <c r="E4" s="8"/>
      <c r="F4" s="8"/>
      <c r="G4" s="8"/>
      <c r="H4" s="52" t="s">
        <v>43</v>
      </c>
      <c r="I4" s="52"/>
      <c r="J4" s="8"/>
      <c r="K4" s="52" t="s">
        <v>40</v>
      </c>
      <c r="L4" s="52"/>
      <c r="M4" s="8"/>
      <c r="O4" s="8"/>
      <c r="P4" s="52" t="s">
        <v>40</v>
      </c>
      <c r="Q4" s="52"/>
      <c r="R4" s="8"/>
      <c r="T4" s="43"/>
      <c r="U4" s="62" t="s">
        <v>54</v>
      </c>
      <c r="V4" s="63"/>
    </row>
    <row r="5" spans="1:22" x14ac:dyDescent="0.25">
      <c r="A5" s="13" t="s">
        <v>33</v>
      </c>
      <c r="B5" s="13" t="s">
        <v>34</v>
      </c>
      <c r="C5" s="13" t="s">
        <v>35</v>
      </c>
      <c r="D5" s="13" t="s">
        <v>36</v>
      </c>
      <c r="E5" s="13" t="s">
        <v>37</v>
      </c>
      <c r="F5" s="13" t="s">
        <v>30</v>
      </c>
      <c r="G5" s="13" t="s">
        <v>29</v>
      </c>
      <c r="H5" s="13" t="s">
        <v>38</v>
      </c>
      <c r="I5" s="13" t="s">
        <v>39</v>
      </c>
      <c r="J5" s="8"/>
      <c r="K5" s="13" t="s">
        <v>38</v>
      </c>
      <c r="L5" s="13" t="s">
        <v>39</v>
      </c>
      <c r="M5" s="8"/>
      <c r="O5" s="8"/>
      <c r="P5" s="13" t="s">
        <v>38</v>
      </c>
      <c r="Q5" s="13" t="s">
        <v>39</v>
      </c>
      <c r="R5" s="8"/>
      <c r="T5" s="44" t="s">
        <v>53</v>
      </c>
      <c r="U5" s="45" t="s">
        <v>55</v>
      </c>
      <c r="V5" s="46" t="s">
        <v>56</v>
      </c>
    </row>
    <row r="6" spans="1:22" x14ac:dyDescent="0.25">
      <c r="A6" s="1">
        <v>731</v>
      </c>
      <c r="B6" s="2" t="s">
        <v>0</v>
      </c>
      <c r="C6" s="2" t="s">
        <v>1</v>
      </c>
      <c r="D6" s="3" t="s">
        <v>2</v>
      </c>
      <c r="E6" s="1" t="s">
        <v>3</v>
      </c>
      <c r="F6" s="4" t="s">
        <v>4</v>
      </c>
      <c r="G6" s="23">
        <v>9</v>
      </c>
      <c r="H6" s="23">
        <v>1.7</v>
      </c>
      <c r="I6" s="24">
        <v>6.3</v>
      </c>
      <c r="J6" s="8"/>
      <c r="K6" s="11">
        <f>G6*H6</f>
        <v>15.299999999999999</v>
      </c>
      <c r="L6" s="11">
        <f>G6*I6</f>
        <v>56.699999999999996</v>
      </c>
      <c r="M6" s="8"/>
      <c r="O6" s="8"/>
      <c r="P6" s="11">
        <f>K6/3</f>
        <v>5.0999999999999996</v>
      </c>
      <c r="Q6" s="11">
        <f>L6</f>
        <v>56.699999999999996</v>
      </c>
      <c r="R6" s="8"/>
      <c r="T6" s="42">
        <f>SUM(P6:Q6)</f>
        <v>61.8</v>
      </c>
      <c r="U6" s="40">
        <f>T6/$P$15</f>
        <v>4.12</v>
      </c>
      <c r="V6" s="41">
        <v>4</v>
      </c>
    </row>
    <row r="7" spans="1:22" x14ac:dyDescent="0.25">
      <c r="A7" s="1">
        <v>731</v>
      </c>
      <c r="B7" s="2" t="s">
        <v>0</v>
      </c>
      <c r="C7" s="2" t="s">
        <v>1</v>
      </c>
      <c r="D7" s="3" t="s">
        <v>2</v>
      </c>
      <c r="E7" s="1" t="s">
        <v>5</v>
      </c>
      <c r="F7" s="4" t="s">
        <v>6</v>
      </c>
      <c r="G7" s="23">
        <v>3</v>
      </c>
      <c r="H7" s="23">
        <v>6</v>
      </c>
      <c r="I7" s="23">
        <v>2</v>
      </c>
      <c r="J7" s="8"/>
      <c r="K7" s="11">
        <f t="shared" ref="K7:K12" si="0">G7*H7</f>
        <v>18</v>
      </c>
      <c r="L7" s="11">
        <f t="shared" ref="L7:L12" si="1">G7*I7</f>
        <v>6</v>
      </c>
      <c r="M7" s="8"/>
      <c r="O7" s="8"/>
      <c r="P7" s="11">
        <f t="shared" ref="P7:P12" si="2">K7/3</f>
        <v>6</v>
      </c>
      <c r="Q7" s="11">
        <f t="shared" ref="Q7:Q12" si="3">L7</f>
        <v>6</v>
      </c>
      <c r="R7" s="8"/>
      <c r="T7" s="40">
        <f t="shared" ref="T7:T12" si="4">SUM(P7:Q7)</f>
        <v>12</v>
      </c>
      <c r="U7" s="40">
        <f t="shared" ref="U7:U12" si="5">T7/$P$15</f>
        <v>0.8</v>
      </c>
      <c r="V7" s="41">
        <v>1</v>
      </c>
    </row>
    <row r="8" spans="1:22" x14ac:dyDescent="0.25">
      <c r="A8" s="1">
        <v>731</v>
      </c>
      <c r="B8" s="2" t="s">
        <v>0</v>
      </c>
      <c r="C8" s="2" t="s">
        <v>1</v>
      </c>
      <c r="D8" s="5" t="s">
        <v>7</v>
      </c>
      <c r="E8" s="1" t="s">
        <v>8</v>
      </c>
      <c r="F8" s="4" t="s">
        <v>9</v>
      </c>
      <c r="G8" s="23">
        <v>4.5</v>
      </c>
      <c r="H8" s="23">
        <v>5.7</v>
      </c>
      <c r="I8" s="23">
        <v>2.3333333333300001</v>
      </c>
      <c r="J8" s="8"/>
      <c r="K8" s="11">
        <f t="shared" si="0"/>
        <v>25.650000000000002</v>
      </c>
      <c r="L8" s="11">
        <f t="shared" si="1"/>
        <v>10.499999999985</v>
      </c>
      <c r="M8" s="8"/>
      <c r="O8" s="8"/>
      <c r="P8" s="11">
        <f t="shared" si="2"/>
        <v>8.5500000000000007</v>
      </c>
      <c r="Q8" s="11">
        <f t="shared" si="3"/>
        <v>10.499999999985</v>
      </c>
      <c r="R8" s="8"/>
      <c r="T8" s="40">
        <f t="shared" si="4"/>
        <v>19.049999999985001</v>
      </c>
      <c r="U8" s="40">
        <f t="shared" si="5"/>
        <v>1.2699999999990002</v>
      </c>
      <c r="V8" s="41">
        <v>1.5</v>
      </c>
    </row>
    <row r="9" spans="1:22" x14ac:dyDescent="0.25">
      <c r="A9" s="1" t="s">
        <v>10</v>
      </c>
      <c r="B9" s="2" t="s">
        <v>0</v>
      </c>
      <c r="C9" s="2" t="s">
        <v>1</v>
      </c>
      <c r="D9" s="5" t="s">
        <v>7</v>
      </c>
      <c r="E9" s="1" t="s">
        <v>11</v>
      </c>
      <c r="F9" s="4" t="s">
        <v>12</v>
      </c>
      <c r="G9" s="23">
        <v>4.5</v>
      </c>
      <c r="H9" s="23">
        <v>5.7</v>
      </c>
      <c r="I9" s="23">
        <v>2.3333333333300001</v>
      </c>
      <c r="J9" s="8"/>
      <c r="K9" s="11">
        <f t="shared" si="0"/>
        <v>25.650000000000002</v>
      </c>
      <c r="L9" s="11">
        <f t="shared" si="1"/>
        <v>10.499999999985</v>
      </c>
      <c r="M9" s="8"/>
      <c r="O9" s="8"/>
      <c r="P9" s="11">
        <f t="shared" si="2"/>
        <v>8.5500000000000007</v>
      </c>
      <c r="Q9" s="11">
        <f t="shared" si="3"/>
        <v>10.499999999985</v>
      </c>
      <c r="R9" s="8"/>
      <c r="T9" s="40">
        <f t="shared" si="4"/>
        <v>19.049999999985001</v>
      </c>
      <c r="U9" s="40">
        <f t="shared" si="5"/>
        <v>1.2699999999990002</v>
      </c>
      <c r="V9" s="41">
        <v>1.5</v>
      </c>
    </row>
    <row r="10" spans="1:22" x14ac:dyDescent="0.25">
      <c r="A10" s="1" t="s">
        <v>13</v>
      </c>
      <c r="B10" s="2" t="s">
        <v>0</v>
      </c>
      <c r="C10" s="2" t="s">
        <v>21</v>
      </c>
      <c r="D10" s="2"/>
      <c r="E10" s="1"/>
      <c r="F10" s="10" t="s">
        <v>23</v>
      </c>
      <c r="G10" s="23">
        <v>3</v>
      </c>
      <c r="H10" s="23">
        <v>8</v>
      </c>
      <c r="I10" s="23">
        <v>0</v>
      </c>
      <c r="J10" s="8"/>
      <c r="K10" s="11">
        <f t="shared" si="0"/>
        <v>24</v>
      </c>
      <c r="L10" s="11">
        <f t="shared" si="1"/>
        <v>0</v>
      </c>
      <c r="M10" s="8"/>
      <c r="O10" s="8"/>
      <c r="P10" s="11">
        <f t="shared" si="2"/>
        <v>8</v>
      </c>
      <c r="Q10" s="11">
        <f t="shared" si="3"/>
        <v>0</v>
      </c>
      <c r="R10" s="8"/>
      <c r="T10" s="40">
        <f t="shared" si="4"/>
        <v>8</v>
      </c>
      <c r="U10" s="40">
        <f t="shared" si="5"/>
        <v>0.53333333333333333</v>
      </c>
      <c r="V10" s="41">
        <v>0.5</v>
      </c>
    </row>
    <row r="11" spans="1:22" x14ac:dyDescent="0.25">
      <c r="A11" s="1">
        <v>731</v>
      </c>
      <c r="B11" s="2" t="s">
        <v>0</v>
      </c>
      <c r="C11" s="2" t="s">
        <v>21</v>
      </c>
      <c r="D11" s="2"/>
      <c r="E11" s="1"/>
      <c r="F11" s="9" t="s">
        <v>28</v>
      </c>
      <c r="G11" s="23">
        <v>3</v>
      </c>
      <c r="H11" s="23">
        <v>2</v>
      </c>
      <c r="I11" s="23">
        <v>6</v>
      </c>
      <c r="J11" s="8"/>
      <c r="K11" s="11">
        <f t="shared" si="0"/>
        <v>6</v>
      </c>
      <c r="L11" s="11">
        <f t="shared" si="1"/>
        <v>18</v>
      </c>
      <c r="M11" s="8"/>
      <c r="O11" s="8"/>
      <c r="P11" s="11">
        <f t="shared" si="2"/>
        <v>2</v>
      </c>
      <c r="Q11" s="11">
        <f t="shared" si="3"/>
        <v>18</v>
      </c>
      <c r="R11" s="8"/>
      <c r="T11" s="40">
        <f t="shared" si="4"/>
        <v>20</v>
      </c>
      <c r="U11" s="40">
        <f t="shared" si="5"/>
        <v>1.3333333333333333</v>
      </c>
      <c r="V11" s="41">
        <v>1.5</v>
      </c>
    </row>
    <row r="12" spans="1:22" ht="15.75" thickBot="1" x14ac:dyDescent="0.3">
      <c r="A12" s="1">
        <v>731</v>
      </c>
      <c r="B12" s="2" t="s">
        <v>0</v>
      </c>
      <c r="C12" s="2" t="s">
        <v>21</v>
      </c>
      <c r="D12" s="2"/>
      <c r="E12" s="1"/>
      <c r="F12" s="9" t="s">
        <v>26</v>
      </c>
      <c r="G12" s="23">
        <v>3</v>
      </c>
      <c r="H12" s="23">
        <v>8</v>
      </c>
      <c r="I12" s="23">
        <v>0</v>
      </c>
      <c r="J12" s="8"/>
      <c r="K12" s="11">
        <f t="shared" si="0"/>
        <v>24</v>
      </c>
      <c r="L12" s="11">
        <f t="shared" si="1"/>
        <v>0</v>
      </c>
      <c r="M12" s="8"/>
      <c r="O12" s="8"/>
      <c r="P12" s="11">
        <f t="shared" si="2"/>
        <v>8</v>
      </c>
      <c r="Q12" s="11">
        <f t="shared" si="3"/>
        <v>0</v>
      </c>
      <c r="R12" s="8"/>
      <c r="T12" s="48">
        <f t="shared" si="4"/>
        <v>8</v>
      </c>
      <c r="U12" s="48">
        <f t="shared" si="5"/>
        <v>0.53333333333333333</v>
      </c>
      <c r="V12" s="50">
        <v>0.5</v>
      </c>
    </row>
    <row r="13" spans="1:22" ht="15.75" thickBot="1" x14ac:dyDescent="0.3">
      <c r="A13" s="14"/>
      <c r="B13" s="15"/>
      <c r="C13" s="15"/>
      <c r="D13" s="15"/>
      <c r="E13" s="14"/>
      <c r="F13" s="19" t="s">
        <v>44</v>
      </c>
      <c r="G13" s="22">
        <f>SUM(G6:G12)</f>
        <v>30</v>
      </c>
      <c r="H13" s="17"/>
      <c r="I13" s="17"/>
      <c r="J13" s="8"/>
      <c r="K13" s="21">
        <f t="shared" ref="K13:L13" si="6">SUM(K6:K12)</f>
        <v>138.60000000000002</v>
      </c>
      <c r="L13" s="22">
        <f t="shared" si="6"/>
        <v>101.69999999997</v>
      </c>
      <c r="M13" s="20">
        <f>SUM(K13:L13)</f>
        <v>240.29999999997003</v>
      </c>
      <c r="O13" s="8"/>
      <c r="P13" s="21">
        <f t="shared" ref="P13:Q13" si="7">SUM(P6:P12)</f>
        <v>46.2</v>
      </c>
      <c r="Q13" s="22">
        <f t="shared" si="7"/>
        <v>101.69999999997</v>
      </c>
      <c r="R13" s="20">
        <f>SUM(P13:Q13)</f>
        <v>147.89999999997002</v>
      </c>
      <c r="T13" s="49">
        <f>SUM(T6:T12)</f>
        <v>147.89999999997002</v>
      </c>
      <c r="U13" s="49">
        <f>SUM(U6:U12)</f>
        <v>9.859999999998001</v>
      </c>
      <c r="V13" s="49">
        <f>SUM(V6:V12)</f>
        <v>10.5</v>
      </c>
    </row>
    <row r="14" spans="1:22" x14ac:dyDescent="0.25">
      <c r="A14" s="14"/>
      <c r="B14" s="15"/>
      <c r="C14" s="15"/>
      <c r="D14" s="15"/>
      <c r="E14" s="14"/>
      <c r="F14" s="19"/>
      <c r="G14" s="28"/>
      <c r="H14" s="17"/>
      <c r="I14" s="17"/>
      <c r="J14" s="8"/>
      <c r="K14" s="28"/>
      <c r="L14" s="28"/>
      <c r="M14" s="29"/>
      <c r="O14" s="8"/>
      <c r="P14" s="28"/>
      <c r="Q14" s="28"/>
      <c r="R14" s="29"/>
    </row>
    <row r="15" spans="1:22" ht="15.75" thickBot="1" x14ac:dyDescent="0.3">
      <c r="A15" s="14"/>
      <c r="B15" s="15"/>
      <c r="C15" s="15"/>
      <c r="D15" s="15"/>
      <c r="E15" s="14"/>
      <c r="F15" s="16"/>
      <c r="G15" s="17"/>
      <c r="H15" s="17"/>
      <c r="I15" s="17"/>
      <c r="J15" s="13" t="s">
        <v>41</v>
      </c>
      <c r="K15" s="52">
        <v>15</v>
      </c>
      <c r="L15" s="52"/>
      <c r="M15" s="59"/>
      <c r="O15" s="13" t="s">
        <v>41</v>
      </c>
      <c r="P15" s="52">
        <v>15</v>
      </c>
      <c r="Q15" s="52"/>
      <c r="R15" s="59"/>
    </row>
    <row r="16" spans="1:22" ht="15.75" thickBot="1" x14ac:dyDescent="0.3">
      <c r="A16" s="14"/>
      <c r="B16" s="15"/>
      <c r="C16" s="15"/>
      <c r="D16" s="15"/>
      <c r="E16" s="14"/>
      <c r="F16" s="16"/>
      <c r="G16" s="17"/>
      <c r="H16" s="17"/>
      <c r="I16" s="17"/>
      <c r="J16" s="37" t="s">
        <v>42</v>
      </c>
      <c r="K16" s="12">
        <f>K13/K15</f>
        <v>9.240000000000002</v>
      </c>
      <c r="L16" s="33">
        <f>L13/K15</f>
        <v>6.7799999999980001</v>
      </c>
      <c r="M16" s="20">
        <f>M13/K15</f>
        <v>16.019999999998003</v>
      </c>
      <c r="O16" s="37" t="s">
        <v>42</v>
      </c>
      <c r="P16" s="12">
        <f>P13/P15</f>
        <v>3.08</v>
      </c>
      <c r="Q16" s="33">
        <f>Q13/P15</f>
        <v>6.7799999999980001</v>
      </c>
      <c r="R16" s="20">
        <f>R13/P15</f>
        <v>9.859999999998001</v>
      </c>
    </row>
    <row r="17" spans="1:22" ht="15.75" thickBot="1" x14ac:dyDescent="0.3">
      <c r="A17" s="14"/>
      <c r="B17" s="15"/>
      <c r="C17" s="15"/>
      <c r="D17" s="15"/>
      <c r="E17" s="14"/>
      <c r="F17" s="16"/>
      <c r="G17" s="17"/>
      <c r="H17" s="17"/>
      <c r="I17" s="17"/>
      <c r="J17" s="38" t="s">
        <v>47</v>
      </c>
      <c r="K17" s="27"/>
      <c r="L17" s="27"/>
      <c r="M17" s="36">
        <v>3</v>
      </c>
      <c r="O17" s="38" t="s">
        <v>47</v>
      </c>
      <c r="P17" s="27"/>
      <c r="Q17" s="27"/>
      <c r="R17" s="36">
        <v>2</v>
      </c>
    </row>
    <row r="18" spans="1:22" ht="15.75" thickBot="1" x14ac:dyDescent="0.3">
      <c r="A18" s="14"/>
      <c r="B18" s="15"/>
      <c r="C18" s="15"/>
      <c r="D18" s="15"/>
      <c r="E18" s="14"/>
      <c r="F18" s="16"/>
      <c r="G18" s="17"/>
      <c r="H18" s="17"/>
      <c r="I18" s="17"/>
      <c r="J18" s="13" t="s">
        <v>48</v>
      </c>
      <c r="K18" s="27"/>
      <c r="L18" s="27"/>
      <c r="M18" s="35">
        <f>M16/M17</f>
        <v>5.3399999999993346</v>
      </c>
      <c r="O18" s="13" t="s">
        <v>48</v>
      </c>
      <c r="P18" s="27"/>
      <c r="Q18" s="27"/>
      <c r="R18" s="35">
        <f>R16/R17</f>
        <v>4.9299999999990005</v>
      </c>
    </row>
    <row r="19" spans="1:22" x14ac:dyDescent="0.25">
      <c r="A19" s="14"/>
      <c r="B19" s="15"/>
      <c r="C19" s="15"/>
      <c r="D19" s="15"/>
      <c r="E19" s="14"/>
      <c r="F19" s="16"/>
      <c r="G19" s="17"/>
      <c r="H19" s="17"/>
      <c r="I19" s="17"/>
      <c r="J19" s="26"/>
      <c r="K19" s="18"/>
      <c r="L19" s="18"/>
      <c r="M19" s="18"/>
      <c r="O19" s="26"/>
      <c r="P19" s="18"/>
      <c r="Q19" s="18"/>
      <c r="R19" s="18"/>
    </row>
    <row r="20" spans="1:22" x14ac:dyDescent="0.25">
      <c r="A20" s="14"/>
      <c r="B20" s="15"/>
      <c r="C20" s="15"/>
      <c r="D20" s="15"/>
      <c r="E20" s="14"/>
      <c r="F20" s="16"/>
      <c r="G20" s="17"/>
      <c r="H20" s="17"/>
      <c r="I20" s="17"/>
      <c r="J20" s="26"/>
      <c r="K20" s="18"/>
      <c r="L20" s="18"/>
      <c r="M20" s="18"/>
      <c r="O20" s="26"/>
      <c r="P20" s="18"/>
      <c r="Q20" s="18"/>
      <c r="R20" s="18"/>
      <c r="T20" s="64" t="s">
        <v>40</v>
      </c>
      <c r="U20" s="63"/>
      <c r="V20" s="63"/>
    </row>
    <row r="21" spans="1:22" x14ac:dyDescent="0.25">
      <c r="A21" s="14"/>
      <c r="B21" s="15"/>
      <c r="C21" s="8"/>
      <c r="D21" s="8"/>
      <c r="E21" s="8"/>
      <c r="F21" s="8"/>
      <c r="G21" s="8"/>
      <c r="H21" s="52" t="s">
        <v>43</v>
      </c>
      <c r="I21" s="52"/>
      <c r="J21" s="26"/>
      <c r="K21" s="18"/>
      <c r="L21" s="18"/>
      <c r="M21" s="18"/>
      <c r="O21" s="26"/>
      <c r="P21" s="18"/>
      <c r="Q21" s="18"/>
      <c r="R21" s="18"/>
      <c r="T21" s="43"/>
      <c r="U21" s="62" t="s">
        <v>54</v>
      </c>
      <c r="V21" s="63"/>
    </row>
    <row r="22" spans="1:22" x14ac:dyDescent="0.25">
      <c r="A22" s="7"/>
      <c r="B22" s="7"/>
      <c r="C22" s="39" t="s">
        <v>35</v>
      </c>
      <c r="D22" s="39" t="s">
        <v>36</v>
      </c>
      <c r="E22" s="39" t="s">
        <v>37</v>
      </c>
      <c r="F22" s="39" t="s">
        <v>30</v>
      </c>
      <c r="G22" s="39" t="s">
        <v>29</v>
      </c>
      <c r="H22" s="39" t="s">
        <v>38</v>
      </c>
      <c r="I22" s="39" t="s">
        <v>39</v>
      </c>
      <c r="J22" s="8"/>
      <c r="K22" s="8"/>
      <c r="L22" s="8"/>
      <c r="M22" s="8"/>
      <c r="O22" s="8"/>
      <c r="P22" s="8"/>
      <c r="Q22" s="8"/>
      <c r="R22" s="8"/>
      <c r="T22" s="44" t="s">
        <v>53</v>
      </c>
      <c r="U22" s="45" t="s">
        <v>55</v>
      </c>
      <c r="V22" s="46" t="s">
        <v>56</v>
      </c>
    </row>
    <row r="23" spans="1:22" x14ac:dyDescent="0.25">
      <c r="A23" s="1">
        <v>731</v>
      </c>
      <c r="B23" s="2" t="s">
        <v>0</v>
      </c>
      <c r="C23" s="2" t="s">
        <v>1</v>
      </c>
      <c r="D23" s="6" t="s">
        <v>14</v>
      </c>
      <c r="E23" s="1" t="s">
        <v>15</v>
      </c>
      <c r="F23" s="4" t="s">
        <v>16</v>
      </c>
      <c r="G23" s="23">
        <v>3</v>
      </c>
      <c r="H23" s="23">
        <v>8</v>
      </c>
      <c r="I23" s="23">
        <v>0</v>
      </c>
      <c r="J23" s="8"/>
      <c r="K23" s="11">
        <f>G23*H23</f>
        <v>24</v>
      </c>
      <c r="L23" s="11">
        <f>G23*I23</f>
        <v>0</v>
      </c>
      <c r="M23" s="8"/>
      <c r="O23" s="8"/>
      <c r="P23" s="11">
        <f>K23/3</f>
        <v>8</v>
      </c>
      <c r="Q23" s="11">
        <f>L23</f>
        <v>0</v>
      </c>
      <c r="R23" s="8"/>
      <c r="T23" s="40">
        <f>SUM(P23:Q23)</f>
        <v>8</v>
      </c>
      <c r="U23" s="40">
        <f>T23/$P$15</f>
        <v>0.53333333333333333</v>
      </c>
      <c r="V23" s="41">
        <v>0.5</v>
      </c>
    </row>
    <row r="24" spans="1:22" x14ac:dyDescent="0.25">
      <c r="A24" s="1">
        <v>731</v>
      </c>
      <c r="B24" s="2" t="s">
        <v>0</v>
      </c>
      <c r="C24" s="2" t="s">
        <v>1</v>
      </c>
      <c r="D24" s="6" t="s">
        <v>14</v>
      </c>
      <c r="E24" s="1" t="s">
        <v>17</v>
      </c>
      <c r="F24" s="4" t="s">
        <v>18</v>
      </c>
      <c r="G24" s="23">
        <v>3</v>
      </c>
      <c r="H24" s="23">
        <v>3.3</v>
      </c>
      <c r="I24" s="23">
        <v>4.7</v>
      </c>
      <c r="J24" s="8"/>
      <c r="K24" s="11">
        <f t="shared" ref="K24:K28" si="8">G24*H24</f>
        <v>9.8999999999999986</v>
      </c>
      <c r="L24" s="11">
        <f t="shared" ref="L24:L28" si="9">G24*I24</f>
        <v>14.100000000000001</v>
      </c>
      <c r="M24" s="8"/>
      <c r="O24" s="8"/>
      <c r="P24" s="11">
        <f t="shared" ref="P24:P28" si="10">K24/3</f>
        <v>3.2999999999999994</v>
      </c>
      <c r="Q24" s="11">
        <f t="shared" ref="Q24:Q28" si="11">L24</f>
        <v>14.100000000000001</v>
      </c>
      <c r="R24" s="8"/>
      <c r="T24" s="40">
        <f t="shared" ref="T24:T28" si="12">SUM(P24:Q24)</f>
        <v>17.400000000000002</v>
      </c>
      <c r="U24" s="40">
        <f t="shared" ref="U24:U28" si="13">T24/$P$15</f>
        <v>1.1600000000000001</v>
      </c>
      <c r="V24" s="41">
        <v>1.5</v>
      </c>
    </row>
    <row r="25" spans="1:22" x14ac:dyDescent="0.25">
      <c r="A25" s="1">
        <v>731</v>
      </c>
      <c r="B25" s="2" t="s">
        <v>0</v>
      </c>
      <c r="C25" s="2" t="s">
        <v>1</v>
      </c>
      <c r="D25" s="6" t="s">
        <v>14</v>
      </c>
      <c r="E25" s="1" t="s">
        <v>19</v>
      </c>
      <c r="F25" s="4" t="s">
        <v>20</v>
      </c>
      <c r="G25" s="23">
        <v>3</v>
      </c>
      <c r="H25" s="23">
        <v>5.7</v>
      </c>
      <c r="I25" s="23">
        <v>2.3333333333300001</v>
      </c>
      <c r="J25" s="8"/>
      <c r="K25" s="11">
        <f t="shared" si="8"/>
        <v>17.100000000000001</v>
      </c>
      <c r="L25" s="11">
        <f t="shared" si="9"/>
        <v>6.9999999999900009</v>
      </c>
      <c r="M25" s="8"/>
      <c r="O25" s="8"/>
      <c r="P25" s="11">
        <f t="shared" si="10"/>
        <v>5.7</v>
      </c>
      <c r="Q25" s="11">
        <f t="shared" si="11"/>
        <v>6.9999999999900009</v>
      </c>
      <c r="R25" s="8"/>
      <c r="T25" s="40">
        <f t="shared" si="12"/>
        <v>12.699999999990002</v>
      </c>
      <c r="U25" s="40">
        <f t="shared" si="13"/>
        <v>0.8466666666660001</v>
      </c>
      <c r="V25" s="41">
        <v>1</v>
      </c>
    </row>
    <row r="26" spans="1:22" x14ac:dyDescent="0.25">
      <c r="A26" s="1">
        <v>731</v>
      </c>
      <c r="B26" s="2" t="s">
        <v>0</v>
      </c>
      <c r="C26" s="2" t="s">
        <v>21</v>
      </c>
      <c r="D26" s="2"/>
      <c r="E26" s="1"/>
      <c r="F26" s="9" t="s">
        <v>22</v>
      </c>
      <c r="G26" s="23">
        <v>3</v>
      </c>
      <c r="H26" s="23">
        <v>8</v>
      </c>
      <c r="I26" s="23">
        <v>0</v>
      </c>
      <c r="J26" s="8"/>
      <c r="K26" s="11">
        <f t="shared" si="8"/>
        <v>24</v>
      </c>
      <c r="L26" s="11">
        <f t="shared" si="9"/>
        <v>0</v>
      </c>
      <c r="M26" s="8"/>
      <c r="O26" s="8"/>
      <c r="P26" s="11">
        <f t="shared" si="10"/>
        <v>8</v>
      </c>
      <c r="Q26" s="11">
        <f t="shared" si="11"/>
        <v>0</v>
      </c>
      <c r="R26" s="8"/>
      <c r="T26" s="40">
        <f t="shared" si="12"/>
        <v>8</v>
      </c>
      <c r="U26" s="40">
        <f t="shared" si="13"/>
        <v>0.53333333333333333</v>
      </c>
      <c r="V26" s="41">
        <v>0.5</v>
      </c>
    </row>
    <row r="27" spans="1:22" x14ac:dyDescent="0.25">
      <c r="A27" s="1">
        <v>731</v>
      </c>
      <c r="B27" s="2" t="s">
        <v>0</v>
      </c>
      <c r="C27" s="2" t="s">
        <v>21</v>
      </c>
      <c r="D27" s="2"/>
      <c r="E27" s="1"/>
      <c r="F27" s="9" t="s">
        <v>25</v>
      </c>
      <c r="G27" s="23">
        <v>3</v>
      </c>
      <c r="H27" s="23">
        <v>8</v>
      </c>
      <c r="I27" s="23">
        <v>0</v>
      </c>
      <c r="J27" s="8"/>
      <c r="K27" s="11">
        <f t="shared" si="8"/>
        <v>24</v>
      </c>
      <c r="L27" s="11">
        <f t="shared" si="9"/>
        <v>0</v>
      </c>
      <c r="M27" s="8"/>
      <c r="O27" s="8"/>
      <c r="P27" s="11">
        <f t="shared" si="10"/>
        <v>8</v>
      </c>
      <c r="Q27" s="11">
        <f t="shared" si="11"/>
        <v>0</v>
      </c>
      <c r="R27" s="8"/>
      <c r="T27" s="40">
        <f t="shared" si="12"/>
        <v>8</v>
      </c>
      <c r="U27" s="40">
        <f t="shared" si="13"/>
        <v>0.53333333333333333</v>
      </c>
      <c r="V27" s="41">
        <v>0.5</v>
      </c>
    </row>
    <row r="28" spans="1:22" ht="15.75" thickBot="1" x14ac:dyDescent="0.3">
      <c r="A28" s="1" t="s">
        <v>27</v>
      </c>
      <c r="B28" s="2" t="s">
        <v>0</v>
      </c>
      <c r="C28" s="2" t="s">
        <v>21</v>
      </c>
      <c r="D28" s="2"/>
      <c r="E28" s="1"/>
      <c r="F28" s="9" t="s">
        <v>24</v>
      </c>
      <c r="G28" s="23">
        <v>3</v>
      </c>
      <c r="H28" s="23">
        <v>5</v>
      </c>
      <c r="I28" s="23">
        <v>3</v>
      </c>
      <c r="J28" s="8"/>
      <c r="K28" s="11">
        <f t="shared" si="8"/>
        <v>15</v>
      </c>
      <c r="L28" s="11">
        <f t="shared" si="9"/>
        <v>9</v>
      </c>
      <c r="M28" s="8"/>
      <c r="O28" s="8"/>
      <c r="P28" s="11">
        <f t="shared" si="10"/>
        <v>5</v>
      </c>
      <c r="Q28" s="11">
        <f t="shared" si="11"/>
        <v>9</v>
      </c>
      <c r="R28" s="8"/>
      <c r="T28" s="48">
        <f t="shared" si="12"/>
        <v>14</v>
      </c>
      <c r="U28" s="48">
        <f t="shared" si="13"/>
        <v>0.93333333333333335</v>
      </c>
      <c r="V28" s="50">
        <v>1</v>
      </c>
    </row>
    <row r="29" spans="1:22" ht="15.75" thickBot="1" x14ac:dyDescent="0.3">
      <c r="A29" s="14"/>
      <c r="B29" s="15"/>
      <c r="C29" s="15"/>
      <c r="D29" s="15"/>
      <c r="E29" s="14"/>
      <c r="F29" s="19" t="s">
        <v>45</v>
      </c>
      <c r="G29" s="22">
        <f>SUM(G23:G28)</f>
        <v>18</v>
      </c>
      <c r="H29" s="17"/>
      <c r="I29" s="17"/>
      <c r="J29" s="8"/>
      <c r="K29" s="21">
        <f>SUM(K23:K28)</f>
        <v>114</v>
      </c>
      <c r="L29" s="21">
        <f>SUM(L23:L28)</f>
        <v>30.099999999990004</v>
      </c>
      <c r="M29" s="20">
        <f>SUM(K29:L29)</f>
        <v>144.09999999999002</v>
      </c>
      <c r="O29" s="8"/>
      <c r="P29" s="21">
        <f>SUM(P23:P28)</f>
        <v>38</v>
      </c>
      <c r="Q29" s="21">
        <f>SUM(Q23:Q28)</f>
        <v>30.099999999990004</v>
      </c>
      <c r="R29" s="20">
        <f>SUM(P29:Q29)</f>
        <v>68.099999999990004</v>
      </c>
      <c r="T29" s="49">
        <f>SUM(T23:T28)</f>
        <v>68.099999999990004</v>
      </c>
      <c r="U29" s="49">
        <f>SUM(U23:U28)</f>
        <v>4.539999999999333</v>
      </c>
      <c r="V29" s="49">
        <f>SUM(V23:V28)</f>
        <v>5</v>
      </c>
    </row>
    <row r="30" spans="1:22" x14ac:dyDescent="0.25">
      <c r="A30" s="14"/>
      <c r="B30" s="15"/>
      <c r="C30" s="15"/>
      <c r="D30" s="15"/>
      <c r="E30" s="14"/>
      <c r="F30" s="16"/>
      <c r="G30" s="25"/>
      <c r="H30" s="25"/>
      <c r="I30" s="25"/>
      <c r="J30" s="8"/>
      <c r="K30" s="18"/>
      <c r="L30" s="18"/>
      <c r="M30" s="8"/>
      <c r="O30" s="8"/>
      <c r="P30" s="18"/>
      <c r="Q30" s="18"/>
      <c r="R30" s="8"/>
    </row>
    <row r="31" spans="1:22" ht="15.75" thickBot="1" x14ac:dyDescent="0.3">
      <c r="A31" s="14"/>
      <c r="B31" s="15"/>
      <c r="C31" s="15"/>
      <c r="D31" s="15"/>
      <c r="E31" s="14"/>
      <c r="F31" s="16"/>
      <c r="G31" s="25"/>
      <c r="H31" s="25"/>
      <c r="I31" s="25"/>
      <c r="J31" s="13" t="s">
        <v>41</v>
      </c>
      <c r="K31" s="52">
        <v>15</v>
      </c>
      <c r="L31" s="52"/>
      <c r="M31" s="59"/>
      <c r="O31" s="13" t="s">
        <v>41</v>
      </c>
      <c r="P31" s="52">
        <v>15</v>
      </c>
      <c r="Q31" s="52"/>
      <c r="R31" s="59"/>
    </row>
    <row r="32" spans="1:22" ht="15.75" thickBot="1" x14ac:dyDescent="0.3">
      <c r="A32" s="14"/>
      <c r="B32" s="15"/>
      <c r="C32" s="15"/>
      <c r="D32" s="15"/>
      <c r="E32" s="14"/>
      <c r="F32" s="16"/>
      <c r="G32" s="25"/>
      <c r="H32" s="25"/>
      <c r="I32" s="25"/>
      <c r="J32" s="37" t="s">
        <v>42</v>
      </c>
      <c r="K32" s="12">
        <f>K29/K31</f>
        <v>7.6</v>
      </c>
      <c r="L32" s="33">
        <f>L29/K31</f>
        <v>2.0066666666660002</v>
      </c>
      <c r="M32" s="20">
        <f>M29/K31</f>
        <v>9.6066666666660012</v>
      </c>
      <c r="O32" s="37" t="s">
        <v>42</v>
      </c>
      <c r="P32" s="12">
        <f>P29/P31</f>
        <v>2.5333333333333332</v>
      </c>
      <c r="Q32" s="33">
        <f>Q29/P31</f>
        <v>2.0066666666660002</v>
      </c>
      <c r="R32" s="20">
        <f>R29/P31</f>
        <v>4.5399999999993339</v>
      </c>
    </row>
    <row r="33" spans="1:18" ht="15.75" thickBot="1" x14ac:dyDescent="0.3">
      <c r="A33" s="14"/>
      <c r="B33" s="15"/>
      <c r="C33" s="15"/>
      <c r="D33" s="15"/>
      <c r="E33" s="14"/>
      <c r="F33" s="16"/>
      <c r="G33" s="25"/>
      <c r="H33" s="25"/>
      <c r="I33" s="25"/>
      <c r="J33" s="38" t="s">
        <v>47</v>
      </c>
      <c r="K33" s="27"/>
      <c r="L33" s="27"/>
      <c r="M33" s="36">
        <v>2</v>
      </c>
      <c r="O33" s="38" t="s">
        <v>47</v>
      </c>
      <c r="P33" s="27"/>
      <c r="Q33" s="27"/>
      <c r="R33" s="36">
        <v>1</v>
      </c>
    </row>
    <row r="34" spans="1:18" ht="15.75" thickBot="1" x14ac:dyDescent="0.3">
      <c r="A34" s="14"/>
      <c r="B34" s="15"/>
      <c r="C34" s="15"/>
      <c r="D34" s="15"/>
      <c r="E34" s="14"/>
      <c r="F34" s="16"/>
      <c r="G34" s="25"/>
      <c r="H34" s="25"/>
      <c r="I34" s="25"/>
      <c r="J34" s="13" t="s">
        <v>48</v>
      </c>
      <c r="K34" s="27"/>
      <c r="L34" s="27"/>
      <c r="M34" s="35">
        <f>M32/M33</f>
        <v>4.8033333333330006</v>
      </c>
      <c r="O34" s="13" t="s">
        <v>48</v>
      </c>
      <c r="P34" s="27"/>
      <c r="Q34" s="27"/>
      <c r="R34" s="35">
        <f>R32/R33</f>
        <v>4.5399999999993339</v>
      </c>
    </row>
    <row r="35" spans="1:18" x14ac:dyDescent="0.25">
      <c r="A35" s="14"/>
      <c r="B35" s="15"/>
      <c r="C35" s="15"/>
      <c r="D35" s="15"/>
      <c r="E35" s="14"/>
      <c r="F35" s="16"/>
      <c r="G35" s="25"/>
      <c r="H35" s="25"/>
      <c r="I35" s="25"/>
      <c r="J35" s="34"/>
      <c r="K35" s="27"/>
      <c r="L35" s="27"/>
      <c r="M35" s="51"/>
      <c r="O35" s="34"/>
      <c r="P35" s="27"/>
      <c r="Q35" s="27"/>
      <c r="R35" s="51"/>
    </row>
    <row r="36" spans="1:18" ht="15.75" thickBot="1" x14ac:dyDescent="0.3">
      <c r="A36" s="14"/>
      <c r="B36" s="15"/>
      <c r="C36" s="39" t="s">
        <v>35</v>
      </c>
      <c r="D36" s="39" t="s">
        <v>36</v>
      </c>
      <c r="E36" s="39" t="s">
        <v>37</v>
      </c>
      <c r="F36" s="39" t="s">
        <v>30</v>
      </c>
      <c r="G36" s="39" t="s">
        <v>29</v>
      </c>
      <c r="H36" s="25"/>
      <c r="I36" s="25"/>
      <c r="J36" s="34"/>
      <c r="K36" s="27"/>
      <c r="L36" s="27"/>
      <c r="M36" s="29"/>
    </row>
    <row r="37" spans="1:18" ht="15.75" thickBot="1" x14ac:dyDescent="0.3">
      <c r="A37" s="1" t="s">
        <v>13</v>
      </c>
      <c r="B37" s="2" t="s">
        <v>0</v>
      </c>
      <c r="C37" s="2" t="s">
        <v>1</v>
      </c>
      <c r="D37" s="2"/>
      <c r="E37" s="1" t="s">
        <v>31</v>
      </c>
      <c r="F37" s="30" t="s">
        <v>32</v>
      </c>
      <c r="G37" s="22">
        <v>12</v>
      </c>
      <c r="H37" s="7"/>
      <c r="I37" s="7"/>
      <c r="J37" s="8"/>
      <c r="K37" s="26"/>
      <c r="L37" s="26"/>
      <c r="M37" s="26"/>
    </row>
    <row r="38" spans="1:18" ht="15.75" thickBot="1" x14ac:dyDescent="0.3">
      <c r="B38" s="8"/>
      <c r="C38" s="8"/>
      <c r="D38" s="8"/>
      <c r="E38" s="8"/>
      <c r="F38" s="8"/>
      <c r="G38" s="8"/>
      <c r="H38" s="8"/>
      <c r="I38" s="8"/>
      <c r="J38" s="8"/>
      <c r="K38" s="27"/>
      <c r="L38" s="27"/>
      <c r="M38" s="18"/>
    </row>
    <row r="39" spans="1:18" ht="15.75" thickBot="1" x14ac:dyDescent="0.3">
      <c r="B39" s="8"/>
      <c r="C39" s="8"/>
      <c r="D39" s="8"/>
      <c r="E39" s="8"/>
      <c r="F39" s="31" t="s">
        <v>46</v>
      </c>
      <c r="G39" s="20">
        <f>SUM(G13,G29,G37)</f>
        <v>60</v>
      </c>
      <c r="H39" s="8"/>
      <c r="I39" s="8"/>
      <c r="J39" s="26"/>
      <c r="K39" s="32"/>
      <c r="L39" s="32"/>
      <c r="M39" s="32"/>
    </row>
    <row r="40" spans="1:18" x14ac:dyDescent="0.25">
      <c r="B40" s="8"/>
      <c r="C40" s="8"/>
      <c r="D40" s="8"/>
      <c r="E40" s="8"/>
      <c r="F40" s="8"/>
      <c r="G40" s="8"/>
      <c r="H40" s="8"/>
      <c r="I40" s="8"/>
      <c r="J40" s="26"/>
      <c r="K40" s="18"/>
      <c r="L40" s="18"/>
      <c r="M40" s="32"/>
    </row>
  </sheetData>
  <mergeCells count="16">
    <mergeCell ref="K31:M31"/>
    <mergeCell ref="P31:R31"/>
    <mergeCell ref="T3:V3"/>
    <mergeCell ref="U4:V4"/>
    <mergeCell ref="T20:V20"/>
    <mergeCell ref="U21:V21"/>
    <mergeCell ref="P4:Q4"/>
    <mergeCell ref="O1:V1"/>
    <mergeCell ref="O2:V2"/>
    <mergeCell ref="K15:M15"/>
    <mergeCell ref="P15:R15"/>
    <mergeCell ref="H21:I21"/>
    <mergeCell ref="J1:M1"/>
    <mergeCell ref="J2:M2"/>
    <mergeCell ref="H4:I4"/>
    <mergeCell ref="K4:L4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Hores SEMI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joan torrent</cp:lastModifiedBy>
  <dcterms:created xsi:type="dcterms:W3CDTF">2014-03-13T09:41:31Z</dcterms:created>
  <dcterms:modified xsi:type="dcterms:W3CDTF">2014-03-25T15:32:48Z</dcterms:modified>
</cp:coreProperties>
</file>